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6384" windowHeight="8192" firstSheet="0" activeTab="0"/>
  </bookViews>
  <sheets>
    <sheet sheetId="1" name="Indikaattorit" state="visible" r:id="rId4"/>
    <sheet sheetId="2" name="Osa-alueet" state="visible" r:id="rId5"/>
    <sheet sheetId="3" name="Metatiedot" state="visible" r:id="rId6"/>
  </sheets>
  <calcPr calcId="171027"/>
</workbook>
</file>

<file path=xl/sharedStrings.xml><?xml version="1.0" encoding="utf-8"?>
<sst xmlns="http://schemas.openxmlformats.org/spreadsheetml/2006/main" count="367" uniqueCount="225">
  <si>
    <t>Osa-alue</t>
  </si>
  <si>
    <t>Indikaattori</t>
  </si>
  <si>
    <t>Miehet</t>
  </si>
  <si>
    <t>Naiset</t>
  </si>
  <si>
    <t>Yksikkö</t>
  </si>
  <si>
    <t>Tietovuosi</t>
  </si>
  <si>
    <t>Suuntasääntö</t>
  </si>
  <si>
    <t>Suunnattu ero d (−100…+100)</t>
  </si>
  <si>
    <t>Lähde</t>
  </si>
  <si>
    <t>Lähde-URL</t>
  </si>
  <si>
    <t>Terveys ja elinikä</t>
  </si>
  <si>
    <t>Elinajanodote syntyessä</t>
  </si>
  <si>
    <t>vuotta</t>
  </si>
  <si>
    <t>2024</t>
  </si>
  <si>
    <t>korkeampi parempi</t>
  </si>
  <si>
    <t>Tilastokeskus: Elinajanodotteet 2024</t>
  </si>
  <si>
    <t>https://stat.fi/fi/julkaisu/cm1jbepsp49al07uq2ilhts48</t>
  </si>
  <si>
    <t>Elinajanodote 65-vuotiaana</t>
  </si>
  <si>
    <t>Itsemurhat</t>
  </si>
  <si>
    <t>henkilöä</t>
  </si>
  <si>
    <t>korkeampi huonompi</t>
  </si>
  <si>
    <t>Tilastokeskus / MIELI ry</t>
  </si>
  <si>
    <t>https://mieli.fi/artikkelit/itsemurhakuolleisuus-ei-enaa-vahene/</t>
  </si>
  <si>
    <t>Päihdekuolemat (alkoholi- ja huumekuolemat)</t>
  </si>
  <si>
    <t>henkilöä (laskettu osuuksista 74 % / 80 %)</t>
  </si>
  <si>
    <t>Tilastokeskus: Kuolemansyyt 2024</t>
  </si>
  <si>
    <t>https://stat.fi/fi/julkaisu/cme9ikd054sxb07vyyw9qyfyk</t>
  </si>
  <si>
    <t>Kuolemaan johtaneet työtapaturmat</t>
  </si>
  <si>
    <t>2023</t>
  </si>
  <si>
    <t>Onnettomuustutkintakeskus: Y2023-S1 Työkuolemat</t>
  </si>
  <si>
    <t>https://www.turvallisuustutkinta.fi/fi/index/tutkintaselostukset/muutonnettomuudet/tutkintaselostuksetvuosittain/2024/y2023-s1tyokuolemat.html</t>
  </si>
  <si>
    <t>Sairauspäivärahan saajat</t>
  </si>
  <si>
    <t>% saajista</t>
  </si>
  <si>
    <t>Kela / ETK: Suomen työeläkevakuutetut 2024</t>
  </si>
  <si>
    <t>https://www.julkari.fi/server/api/core/bitstreams/7c112899-00a7-4655-8680-70b2b3ce1725/content</t>
  </si>
  <si>
    <t>Työkyvyttömyyseläkkeensaajat</t>
  </si>
  <si>
    <t>ETK: Tilasto Suomen eläkkeensaajista 2024</t>
  </si>
  <si>
    <t>https://www.julkari.fi/bitstream/handle/10024/152095/tilasto-suomen-elakkeensaajista-2024.pdf</t>
  </si>
  <si>
    <t>Koulutus ja osaaminen</t>
  </si>
  <si>
    <t>Korkea-asteen tutkinto, 25–34-vuotiaat</t>
  </si>
  <si>
    <t>% ikäluokasta</t>
  </si>
  <si>
    <t>OPH: Education at a Glance 2025 -taustamuistio</t>
  </si>
  <si>
    <t>https://www.oph.fi/sites/default/files/documents/Suomalainen%20koulutus%20OECD-vertailussa%20%28EAG%202025%20taustamuistio%29.pdf</t>
  </si>
  <si>
    <t>Heikot lukijat (PISA)</t>
  </si>
  <si>
    <t>% oppilaista</t>
  </si>
  <si>
    <t>2022</t>
  </si>
  <si>
    <t>Tilastokeskus</t>
  </si>
  <si>
    <t>https://stat.fi/tietotrendit/blogit/2022/joka-viides-poika-lukee-heikosti-ero-tyttoihin-suomessa-oecd-maiden-suurin</t>
  </si>
  <si>
    <t>Ilman toisen asteen tutkintoa, 20–24-vuotiaat</t>
  </si>
  <si>
    <t>https://stat.fi/fi/julkaisu/cln4fmpj32f6s0avxcbp66z1r</t>
  </si>
  <si>
    <t>Toimeentulo</t>
  </si>
  <si>
    <t>Kokoaikaisten palkansaajien säännöllisen työajan mediaaniansio (ilman ylityöansioita)</t>
  </si>
  <si>
    <t>€/kk</t>
  </si>
  <si>
    <t>Tilastokeskus: Palkkarakenne 2024</t>
  </si>
  <si>
    <t>https://stat.fi/fi/julkaisu/cmfzekguk478y07uqsyc5xfpt</t>
  </si>
  <si>
    <t>Mediaanieläke (omaa eläkettä saavat)</t>
  </si>
  <si>
    <t>ETK: Työeläkeindikaattorit 2025</t>
  </si>
  <si>
    <t>https://www.julkari.fi/server/api/core/bitstreams/a8cca771-76ce-4cb8-a52a-4929fa0cacd8/content</t>
  </si>
  <si>
    <t>Pitkittyneesti kokonaan perusturvan varassa olleet</t>
  </si>
  <si>
    <t>% henkilöistä</t>
  </si>
  <si>
    <t>Tilastokeskus: Tulonjakotilasto 2023</t>
  </si>
  <si>
    <t>https://stat.fi/julkaisu/cm49y0x3b1wpi07urvc30romg</t>
  </si>
  <si>
    <t>Työeläkejärjestelmän tulonsiirto: maksetut eläkkeet suhteessa maksettuihin eläkemaksuihin (2020: miehet 16,19 / 16,73 mrd €, naiset 15,57 / 12,57 mrd €)</t>
  </si>
  <si>
    <t>suhdeluku</t>
  </si>
  <si>
    <t>2020</t>
  </si>
  <si>
    <t>ETK: taskutilasto 2021 ja vakuutetut ansiot 2020; suunta vahvistettu ETK/Yle 2024 (Reipas)</t>
  </si>
  <si>
    <t>https://yle.fi/a/74-20071825</t>
  </si>
  <si>
    <t>Työllisyys</t>
  </si>
  <si>
    <t>Työllisyysaste, 20–64-vuotiaat</t>
  </si>
  <si>
    <t>%</t>
  </si>
  <si>
    <t>2025</t>
  </si>
  <si>
    <t>Tilastokeskus: Työvoimatutkimus 2025</t>
  </si>
  <si>
    <t>https://stat.fi/fi/julkaisu/cmfpdadi40gsg07un1urfrm3q</t>
  </si>
  <si>
    <t>Työttömyysaste, 15–74-vuotiaat</t>
  </si>
  <si>
    <t>Pitkäaikaistyöttömät</t>
  </si>
  <si>
    <t>2/2025</t>
  </si>
  <si>
    <t>TEM/KEHA: Työllisyyskatsaus helmikuu 2025</t>
  </si>
  <si>
    <t>https://www.tyollisyyskatsaus.fi/Textbase/Tkat/Pdf/Tkat_fi.pdf</t>
  </si>
  <si>
    <t>Tehty viikkotyöaika päätyössä, palkansaajat</t>
  </si>
  <si>
    <t>tuntia/viikko</t>
  </si>
  <si>
    <t>Tilastokeskus: Työvoimatutkimus 2023</t>
  </si>
  <si>
    <t>https://stat.fi/fi/julkaisu/cln01x1oukcgd0cutlb21ovup</t>
  </si>
  <si>
    <t>Valta ja päätöksenteko</t>
  </si>
  <si>
    <t>Kansanedustajat</t>
  </si>
  <si>
    <t>% edustajista</t>
  </si>
  <si>
    <t>https://stat.fi/julkaisu/cl8mvkksf10w10cvzsrw7172g</t>
  </si>
  <si>
    <t>Kunnanvaltuutetut</t>
  </si>
  <si>
    <t>% valtuutetuista</t>
  </si>
  <si>
    <t>https://stat.fi/julkaisu/cm1howjbw22e407w7snn5t5v6</t>
  </si>
  <si>
    <t>Pörssiyhtiöiden hallitukset</t>
  </si>
  <si>
    <t>% jäsenistä</t>
  </si>
  <si>
    <t>2026</t>
  </si>
  <si>
    <t>Keskuskauppakamari: Naisten osuus hallituksista 37 % (2026)</t>
  </si>
  <si>
    <t>https://kauppakamari.fi/tiedote/naisten-osuus-porssiyhtioiden-hallituksen-jasenista-uuteen-ennatykseen-osuus-nyt-jo-37-prosenttia/</t>
  </si>
  <si>
    <t>Pörssiyhtiöiden johtoryhmät</t>
  </si>
  <si>
    <t>Keskuskauppakamari: Naisjohtajakatsaus 3/2025</t>
  </si>
  <si>
    <t>https://kauppakamari.fi/wp-content/uploads/2025/12/Naisjohtajakatsaus-03-2025.pdf</t>
  </si>
  <si>
    <t>Työnantajayrittäjät</t>
  </si>
  <si>
    <t>% yrittäjistä</t>
  </si>
  <si>
    <t>THL: Sukupuolten tasa-arvo – yrittäjyys</t>
  </si>
  <si>
    <t>https://thl.fi/aiheet/sukupuolten-tasa-arvo/tyo-ja-toimeentulo/yrittajyys</t>
  </si>
  <si>
    <t>Tasa-arvoelinten jäsenet ja henkilöstö (STM:n tasa-arvoyksikkö + TANE:n varsinaiset jäsenet; sukupuoli päätelty etunimistä)</t>
  </si>
  <si>
    <t>STM: TASY-henkilöstö; TANE: kokoonpano 2023–2027 (21.9.2026)</t>
  </si>
  <si>
    <t>https://tane.fi/tanen-kokoonpano</t>
  </si>
  <si>
    <t>Perhe ja vanhemmuus</t>
  </si>
  <si>
    <t>Vanhempainrahapäivät</t>
  </si>
  <si>
    <t>% päivistä</t>
  </si>
  <si>
    <t>jaettu</t>
  </si>
  <si>
    <t>Kela: Isät käyttivät yli viidenneksen vanhempainrahapäivistä 2024</t>
  </si>
  <si>
    <t>https://www.sttinfo.fi/tiedote/70874938/isat-kayttivat-jo-yli-viidenneksen-vanhempainrahapaivista-vuonna-2024?lang=fi</t>
  </si>
  <si>
    <t>Lähivanhempi yhden vanhemman perheissä</t>
  </si>
  <si>
    <t>% perheistä</t>
  </si>
  <si>
    <t>YVPL: Kumman luokse lapsi jää asumaan</t>
  </si>
  <si>
    <t>https://yvpl.fi/mita-erossa-on-hyva-huomioida/kumman-luokse-lapsi-jaa-asumaan/</t>
  </si>
  <si>
    <t>Kokonaistyöaika (ansio- ja kotityö, Tilastokeskuksen ajankäyttötutkimus)</t>
  </si>
  <si>
    <t>suhde</t>
  </si>
  <si>
    <t>2021</t>
  </si>
  <si>
    <t>Tilastokeskus: Ajankäyttö 2020–2021</t>
  </si>
  <si>
    <t>https://stat.fi/julkaisu/cku2d1we88fu70b506ua4x5tp</t>
  </si>
  <si>
    <t>Turvallisuus ja väkivalta</t>
  </si>
  <si>
    <t>Henkirikosten uhrit</t>
  </si>
  <si>
    <t>% uhreista</t>
  </si>
  <si>
    <t>Rikoksentorjuntaneuvosto</t>
  </si>
  <si>
    <t>https://rikoksentorjunta.fi/henkirikokset</t>
  </si>
  <si>
    <t>Pahoinpitelyrikosten uhrit (viranomaisten tietoon tulleet)</t>
  </si>
  <si>
    <t>Tilastokeskus: Rikos- ja pakkokeinotilasto 2025</t>
  </si>
  <si>
    <t>https://stat.fi/fi/julkaisu/cmor2v2zrsxcv07w0pz68129v</t>
  </si>
  <si>
    <t>Vamman aiheuttanutta väkivaltaa kokeneet</t>
  </si>
  <si>
    <t>% vastaajista</t>
  </si>
  <si>
    <t>Krimo / Haaste 3/2024: Kansallisen rikosuhritutkimuksen tuloksia 2023</t>
  </si>
  <si>
    <t>https://rikoksentorjunta.fi/-/haaste-3-2024-kriminologia-palsta-kansallisen-rikosuhritutkimuksen-tuloksia-vuonna-2023</t>
  </si>
  <si>
    <t>Seksuaalinen häirintä, 2 vuoden aikana</t>
  </si>
  <si>
    <t>STM: Tasa-arvobarometri 2024</t>
  </si>
  <si>
    <t>https://julkaisut.valtioneuvosto.fi/items/1b7d4135-eafa-4cfc-8c52-69953137ee79</t>
  </si>
  <si>
    <t>Seksuaaliväkivalta: raiskausrikosten uhrit</t>
  </si>
  <si>
    <t>Tilastokeskus: Rikos- ja pakkokeinotilasto 2024 (vuosijulkaisu)</t>
  </si>
  <si>
    <t>https://stat.fi/fi/julkaisu/cm1hhg8g57g4z07w0hje0yku9</t>
  </si>
  <si>
    <t>Parisuhdeväkivalta: kumppanin uhkailu tai väkivalta 12 kk (kysely)</t>
  </si>
  <si>
    <t>Krimo: Kansallinen rikosuhritutkimus 2023</t>
  </si>
  <si>
    <t>https://www.julkari.fi/bitstreams/67eaea59-6fba-43f8-9fc4-c3a56c39ef74/download</t>
  </si>
  <si>
    <t>Parisuhdeväkivalta: fyysisiä vammoja aiheuttanut väkivalta elämän aikana (kysely)</t>
  </si>
  <si>
    <t>% parisuhteessa olleista</t>
  </si>
  <si>
    <t>Tilastokeskus: Sukupuolistunut väkivalta ja lähisuhdeväkivalta Suomessa 2021 (EU-GBV)</t>
  </si>
  <si>
    <t>https://stat.fi/media/uploads/sukupuolistunut_vakivalta_teemasivu/sukupuolistunut_v%C3%A4kivalta_ja_l%C3%A4hisuhdev%C3%A4kivalta_suomessa_2021_-loppuraportti.pdf</t>
  </si>
  <si>
    <t>Syrjäytyminen</t>
  </si>
  <si>
    <t>Yksinelävät asunnottomat</t>
  </si>
  <si>
    <t>11/2025</t>
  </si>
  <si>
    <t>Varke</t>
  </si>
  <si>
    <t>https://www.varke.fi/fi/ajankohtaista/asunnottomuus-nousi-vuonna-2025-toista-vuotta-perakkain</t>
  </si>
  <si>
    <t>Vangit</t>
  </si>
  <si>
    <t>% vangeista</t>
  </si>
  <si>
    <t>THL</t>
  </si>
  <si>
    <t>https://thl.fi/aiheet/sukupuolten-tasa-arvo/hyvinvointi-ja-terveys/sukupuolten-hyvinvointi-ja-terveyserot</t>
  </si>
  <si>
    <t>NEET-nuoret, 15–24-vuotiaat (työn ja koulutuksen ulkopuolella)</t>
  </si>
  <si>
    <t>Tilastokeskus: Työvoimatutkimus 2024</t>
  </si>
  <si>
    <t>https://stat.fi/fi/julkaisu/cm6t61nrx64gr07uqjmu2d7v5</t>
  </si>
  <si>
    <t>Usein yksinäisyyttä kokevat</t>
  </si>
  <si>
    <t>% yksinäisistä</t>
  </si>
  <si>
    <t>2018</t>
  </si>
  <si>
    <t>Tilastokeskus: Elinolotilasto 2018</t>
  </si>
  <si>
    <t>https://stat.fi/tietotrendit/artikkelit/2019/yksinaisia-on-sadoin-tuhansin-yhteista-korkea-ika-pienet-tulot-ja-huono-terveys</t>
  </si>
  <si>
    <t>Toimeentulotukea saaneet yksinasuvat kotitaloudet</t>
  </si>
  <si>
    <t>% tukea saaneista kotitalouksista</t>
  </si>
  <si>
    <t>THL: Toimeentulotuki 2024</t>
  </si>
  <si>
    <t>https://www.julkari.fi/bitstreams/bba9277a-2a57-42fa-9ac7-b889d53779de/download</t>
  </si>
  <si>
    <t>Lakisääteiset sukupuoliperustaiset velvollisuudet</t>
  </si>
  <si>
    <t>Asevelvollisuus (lakisääteinen, vain miehiä koskeva)</t>
  </si>
  <si>
    <t>velvollisuus (1 = koskee)</t>
  </si>
  <si>
    <t>voimassa</t>
  </si>
  <si>
    <t>Asevelvollisuuslaki 1438/2007</t>
  </si>
  <si>
    <t>https://www.finlex.fi/fi/laki/ajantasa/2007/20071438</t>
  </si>
  <si>
    <t>Lainsäädäntö ja julkinen rahoitus</t>
  </si>
  <si>
    <t>Sukupuolijärjestöjen lakisääteinen valtionapu (laki naisjärjestöjen valtionavusta 663/2007)</t>
  </si>
  <si>
    <t>laki (1 = on)</t>
  </si>
  <si>
    <t>Finlex 663/2007</t>
  </si>
  <si>
    <t>https://www.finlex.fi/fi/laki/ajantasa/2007/20070663</t>
  </si>
  <si>
    <t>Puoluetuen korvamerkitty osuus sukupuolen mukaan (puoluelaki 9 §: 5 % naisten toimintaan)</t>
  </si>
  <si>
    <t>% puoluetuesta</t>
  </si>
  <si>
    <t>Puoluelaki 10/1969, 9 §</t>
  </si>
  <si>
    <t>https://www.finlex.fi/fi/laki/ajantasa/1969/19690010</t>
  </si>
  <si>
    <t>Lakisääteinen suoja ei-lääketieteelliseltä sukuelinten silpomiselta</t>
  </si>
  <si>
    <t>Rikoslaki 21 luku 6 b § (2023)</t>
  </si>
  <si>
    <t>https://www.finlex.fi/fi/laki/ajantasa/1889/18890039001</t>
  </si>
  <si>
    <t>Maksuttomat sukupuolikohtaiset syöpäseulonnat (lakisääteiset seulontaohjelmat)</t>
  </si>
  <si>
    <t>seulontaohjelmaa</t>
  </si>
  <si>
    <t>Valtioneuvoston asetus seulonnoista 339/2011: rintasyöpä 50–69 v ja kohdunkaulan syöpä 30–65 v naisille; eturauhassyövälle ei kansallista seulontaohjelmaa</t>
  </si>
  <si>
    <t>https://www.finlex.fi/fi/laki/ajantasa/2011/20110339</t>
  </si>
  <si>
    <t>Selite: siniset solut ovat lähdeaineiston arvoja, mustat laskettuja.</t>
  </si>
  <si>
    <t>Suunnattu ero d = ±(100 − 100·MIN/MAX). Etumerkki: + = tilanne naisten hyväksi (miehillä huonompi), − = tilanne miesten hyväksi (naisilla huonompi). 0 = täysi tasa-arvo.</t>
  </si>
  <si>
    <t>Suuntasääntö: 'korkeampi parempi' (elinajanodote, ansiot, valta-asemat) tai 'korkeampi huonompi' (itsemurhat, vangit, uhrit, työttömyys).</t>
  </si>
  <si>
    <t>'jaettu' = ero ei ole kumman tahansa hyväksi (segregaatio, hoivavastuu) → d = 0.</t>
  </si>
  <si>
    <t>Lakieroissa (asevelvollisuus, valtionapu) arvo on 0/1-tyyppinen, joten d = ±100.</t>
  </si>
  <si>
    <t>Päihdekuolemat on laskettu Tilastokeskuksen ilmoittamista osuuksista (alkoholikuolemat n. 1 600, joista miehiä 74 %; huumekuolemat 247, joista miehiä 80 %).</t>
  </si>
  <si>
    <t>Versio 2026.6 (7.10.2026, asiantuntijapalaute; lähdemerkinnät korjattu 9.10.2026): ansioindikaattorina nyt säännöllisen työajan mediaaniansio ilman ylityöansioita (3 764 / 3 327 €); lisätty tehty viikkotyöaika päätyössä (35,4 / 31,8 h, Työllisyys) ja työeläkejärjestelmän tulonsiirto eli maksettujen eläkkeiden suhde maksettuihin eläkemaksuihin (Toimeentulo). Ansioindikaattori kuvaa toteutuneiden ansioiden eroa, ei syrjintää: tasa-arvolain tarkoittamaa samapalkkaisuusvertailua ei voida tehdä käytettävissä olevista tilastoista.</t>
  </si>
  <si>
    <t>Versio 2026.5 (6.10.2026): poistettu kyselypohjainen 'väkivaltaa kokeneet' (mittaa esiintyvyyttä, ei määrää, eikä tavoita vakavimman väkivallan miesuhreja) ja 'parisuhdekumppanin surmaamat' (määrällisesti pieni osa henkirikoksista, jotka ovat jo mukana); lisätty rekisteripohjainen 'pahoinpitelyrikosten uhrit' (Tilastokeskus 2025, miehiä 56,4 %), joka kattaa myös kyselyjen ulkopuolelle jäävät;  Turvallisuus ja väkivalta -paino 15 → 10 ja Lakisääteiset sukupuoliperustaiset velvollisuudet (ent. Velvollisuudet) 5 → 10, koska asevelvollisuus koskee koko miespuolista väestöä ja on lakiin kirjattua epätasa-arvoa. Versio 2026.4 (5.10.2026): Työ ja toimeentulo jaettu osa-alueiksi Toimeentulo (mediaaniansio, mediaanieläke, pitkittyneesti perusturvan varassa olleet; paino 9) ja Työllisyys (työllisyysaste, työttömyysaste, pitkäaikaistyöttömät siirrettynä Syrjäytymisestä; paino 6); lisätty tasa-arvoelinten jäsenet ja henkilöstö (Valta); lähisuhdeväkivalta mitataan nyt kahdella kyselypohjaisella indikaattorilla (KRT 2023 12 kk, EU-GBV 2021 vammat) viranomaistilaston sijaan. Versio 2026.3 (4.10.2026): indikaattorilista päivitetty tutkijapalautteen perusteella.</t>
  </si>
  <si>
    <t>Tasa-arvoelimet: STM:n tasa-arvoyksikön henkilöstö (17) ja TANE:n varsinaiset jäsenet puheenjohtajineen (12); sukupuoli päätelty etunimistä, joten yksittäinen virhe on mahdollinen. Varajäsenet ja pysyvät asiantuntijat eivät ole mukana.</t>
  </si>
  <si>
    <t>Paino (%)</t>
  </si>
  <si>
    <t>Osa-alueen arvo d</t>
  </si>
  <si>
    <t>Indikaattoreita</t>
  </si>
  <si>
    <t>Painotettu osuus</t>
  </si>
  <si>
    <t>YTI yhteensä</t>
  </si>
  <si>
    <t>Osa-alueen arvo = indikaattoreiden suunnattujen erojen keskiarvo; vastakkaiset erot kumoavat toisiaan. YTI = osa-alueiden painotettu keskiarvo (painot sinisissä soluissa).</t>
  </si>
  <si>
    <t>Painot perustuvat osa-alueen vakavuuteen ja kattavuuteen: terveys ja elinikä painaa eniten; lakisääteinen sukupuoliperustainen velvollisuus (asevelvollisuus) saa painon 10, koska se koskee koko miespuolista väestöä ja on lakiin kirjattua epätasa-arvoa.</t>
  </si>
  <si>
    <t>Aineisto</t>
  </si>
  <si>
    <t>Yleinen tasa-arvoindeksi (YTI) – Suomi 2026, avoin data</t>
  </si>
  <si>
    <t>Versio</t>
  </si>
  <si>
    <t>2026.7 (lisätty syöpäseulonnat 11.10.2026; 2026.6 = indikaattorilista päivitetty tutkijapalautteen perusteella 9.10.2026; 2026.2 = ensimmäinen etumerkillinen versio; versio 1 = 0–100-asteikko)</t>
  </si>
  <si>
    <t>Tiedot päivitetty</t>
  </si>
  <si>
    <t>11.10.2026</t>
  </si>
  <si>
    <t>Julkaisija</t>
  </si>
  <si>
    <t>Miesten tasa-arvo ry</t>
  </si>
  <si>
    <t>Verkkosivu</t>
  </si>
  <si>
    <t>https://www.miestentasa-arvo.fi/yti</t>
  </si>
  <si>
    <t>Asteikko</t>
  </si>
  <si>
    <t>−100 = täysin epätasa-arvoinen miesten hyväksi · 0 = täysi tasa-arvo · +100 = täysin epätasa-arvoinen naisten hyväksi</t>
  </si>
  <si>
    <t>Lisenssi</t>
  </si>
  <si>
    <t>Creative Commons Nimeä 4.0 (CC BY 4.0)</t>
  </si>
  <si>
    <t>Viittausohje</t>
  </si>
  <si>
    <t>Miesten tasa-arvo ry (2026). Yleinen tasa-arvoindeksi (YTI) – Suomi 2026, avoin data, versio 2026.7.</t>
  </si>
  <si>
    <t>Kattavuus</t>
  </si>
  <si>
    <t>44 indikaattoria, 10 osa-aluetta painoineen, laskentakaavat.</t>
  </si>
  <si>
    <t>Suunnitteilla</t>
  </si>
  <si>
    <t>Eläkejärjestelmän tulonsiirto päivitettäväksi ETK:n uusimmilla sukupuolittaisilla eläkemeno- ja ansiotiedoilla; tasa-arvovaltuutetun toimiston ja yhdenvertaisuus- ja tasa-arvolautakunnan lisääminen tasa-arvoelimet-indikaattoriin; pienituloisuusaste ja tulojakauman kvartiilit sukupuolittain (Toimeentulo); pitkäaikaisen toimeentulotuken saajat sukupuolittain; yksinäisyys Terve Suomi 2024 -aineistosta.</t>
  </si>
  <si>
    <t>Yhteys</t>
  </si>
  <si>
    <t>https://www.miestentasa-arvo.fi/yhteystiedot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</si>
</sst>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+0.0;-0.0;0.0"/>
    <numFmt numFmtId="165" formatCode="+0.00;-0.00;0.00"/>
  </numFmts>
  <fonts count="6" x14ac:knownFonts="1">
    <font>
      <color theme="1"/>
      <family val="2"/>
      <scheme val="minor"/>
      <sz val="11"/>
      <name val="Calibri"/>
    </font>
    <font>
      <b/>
      <charset val="1"/>
      <color rgb="FFFFFFFF"/>
      <sz val="10"/>
      <name val="Arial"/>
    </font>
    <font>
      <charset val="1"/>
      <sz val="10"/>
      <name val="Arial"/>
    </font>
    <font>
      <charset val="1"/>
      <color rgb="FF0000FF"/>
      <sz val="10"/>
      <name val="Arial"/>
    </font>
    <font>
      <i/>
      <charset val="1"/>
      <color rgb="FF5B6B7C"/>
      <sz val="9"/>
      <name val="Arial"/>
    </font>
    <font>
      <b/>
      <charset val="1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F2740"/>
        <bgColor rgb="FF333333"/>
      </patternFill>
    </fill>
  </fills>
  <borders count="2">
    <border>
      <left/>
      <right/>
      <top/>
      <bottom/>
      <diagonal/>
    </border>
    <border>
      <left/>
      <right/>
      <top/>
      <bottom style="thin">
        <color rgb="FFDFE6E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bottom"/>
    </xf>
    <xf numFmtId="0" fontId="3" fillId="0" borderId="1" xfId="0" applyFont="1" applyBorder="1" applyAlignment="1">
      <alignment vertical="bottom"/>
    </xf>
    <xf numFmtId="164" fontId="2" fillId="0" borderId="1" xfId="0" applyNumberFormat="1" applyFont="1" applyBorder="1" applyAlignment="1">
      <alignment vertical="bottom"/>
    </xf>
    <xf numFmtId="0" fontId="4" fillId="0" borderId="0" xfId="0" applyFont="1" applyAlignment="1">
      <alignment vertical="bottom"/>
    </xf>
    <xf numFmtId="165" fontId="2" fillId="0" borderId="1" xfId="0" applyNumberFormat="1" applyFont="1" applyBorder="1" applyAlignment="1">
      <alignment vertical="bottom"/>
    </xf>
    <xf numFmtId="0" fontId="5" fillId="0" borderId="0" xfId="0" applyFont="1" applyAlignment="1">
      <alignment vertical="bottom"/>
    </xf>
    <xf numFmtId="164" fontId="5" fillId="0" borderId="0" xfId="0" applyNumberFormat="1" applyFont="1" applyAlignment="1">
      <alignment vertical="bottom"/>
    </xf>
    <xf numFmtId="165" fontId="5" fillId="0" borderId="0" xfId="0" applyNumberFormat="1" applyFont="1" applyAlignment="1">
      <alignment vertical="bottom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urvallisuustutkinta.fi/fi/index/tutkintaselostukset/muutonnettomuudet/tutkintaselostuksetvuosittain/2024/y2023-s1tyokuolemat.html" TargetMode="External"/><Relationship Id="rId2" Type="http://schemas.openxmlformats.org/officeDocument/2006/relationships/hyperlink" Target="https://www.oph.fi/sites/default/files/documents/Suomalainen%20koulutus%20OECD-vertailussa%20%28EAG%202025%20taustamuistio%29.pdf" TargetMode="External"/><Relationship Id="rId3" Type="http://schemas.openxmlformats.org/officeDocument/2006/relationships/hyperlink" Target="https://kauppakamari.fi/tiedote/naisten-osuus-porssiyhtioiden-hallituksen-jasenista-uuteen-ennatykseen-osuus-nyt-jo-37-prosenttia/" TargetMode="External"/><Relationship Id="rId4" Type="http://schemas.openxmlformats.org/officeDocument/2006/relationships/hyperlink" Target="https://kauppakamari.fi/wp-content/uploads/2025/12/Naisjohtajakatsaus-03-2025.pdf" TargetMode="External"/><Relationship Id="rId5" Type="http://schemas.openxmlformats.org/officeDocument/2006/relationships/hyperlink" Target="https://thl.fi/aiheet/sukupuolten-tasa-arvo/tyo-ja-toimeentulo/yrittajyys" TargetMode="External"/><Relationship Id="rId6" Type="http://schemas.openxmlformats.org/officeDocument/2006/relationships/hyperlink" Target="https://www.sttinfo.fi/tiedote/70874938/isat-kayttivat-jo-yli-viidenneksen-vanhempainrahapaivista-vuonna-2024?lang=fi" TargetMode="External"/><Relationship Id="rId7" Type="http://schemas.openxmlformats.org/officeDocument/2006/relationships/hyperlink" Target="https://yvpl.fi/mita-erossa-on-hyva-huomioida/kumman-luokse-lapsi-jaa-asumaan/" TargetMode="External"/><Relationship Id="rId8" Type="http://schemas.openxmlformats.org/officeDocument/2006/relationships/hyperlink" Target="https://rikoksentorjunta.fi/-/haaste-3-2024-kriminologia-palsta-kansallisen-rikosuhritutkimuksen-tuloksia-vuonna-2023" TargetMode="External"/><Relationship Id="rId9" Type="http://schemas.openxmlformats.org/officeDocument/2006/relationships/hyperlink" Target="https://stat.fi/fi/julkaisu/cm1hhg8g57g4z07w0hje0yku9" TargetMode="External"/><Relationship Id="rId10" Type="http://schemas.openxmlformats.org/officeDocument/2006/relationships/hyperlink" Target="https://www.finlex.fi/fi/laki/ajantasa/2011/20110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 zoomScale="100" zoomScaleNormal="100" view="normal">
      <pane ySplit="1" topLeftCell="A2" activePane="bottomLeft" state="frozen"/>
      <selection pane="bottomLeft" activeCell="A1" sqref="A1"/>
    </sheetView>
  </sheetViews>
  <sheetFormatPr defaultRowHeight="15" outlineLevelRow="0" outlineLevelCol="0" x14ac:dyDescent="0" defaultColWidth="8.6796875"/>
  <cols>
    <col min="1" max="1" width="26" customWidth="1"/>
    <col min="2" max="2" width="56" customWidth="1"/>
    <col min="3" max="4" width="10" customWidth="1"/>
    <col min="5" max="5" width="24" customWidth="1"/>
    <col min="6" max="6" width="11" customWidth="1"/>
    <col min="7" max="7" width="19" customWidth="1"/>
    <col min="8" max="8" width="16" customWidth="1"/>
    <col min="9" max="9" width="36" customWidth="1"/>
    <col min="10" max="10" width="40" customWidth="1"/>
  </cols>
  <sheetData>
    <row r="1" ht="30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5" customHeight="1" spans="1:10" x14ac:dyDescent="0.25">
      <c r="A2" s="2" t="s">
        <v>10</v>
      </c>
      <c r="B2" s="2" t="s">
        <v>11</v>
      </c>
      <c r="C2" s="3">
        <v>79.6</v>
      </c>
      <c r="D2" s="3">
        <v>84.8</v>
      </c>
      <c r="E2" s="2" t="s">
        <v>12</v>
      </c>
      <c r="F2" s="2" t="s">
        <v>13</v>
      </c>
      <c r="G2" s="2" t="s">
        <v>14</v>
      </c>
      <c r="H2" s="4">
        <f>IF(OR(G2="jaettu",C2=D2),0,IF(G2="korkeampi parempi",IF(D2&gt;C2,1,-1),IF(C2&gt;D2,1,-1))*ROUND(100-100*MIN(C2:D2)/MAX(C2:D2),1))</f>
        <v>6.1</v>
      </c>
      <c r="I2" s="2" t="s">
        <v>15</v>
      </c>
      <c r="J2" s="2" t="s">
        <v>16</v>
      </c>
    </row>
    <row r="3" ht="15" customHeight="1" spans="1:10" x14ac:dyDescent="0.25">
      <c r="A3" s="2" t="s">
        <v>10</v>
      </c>
      <c r="B3" s="2" t="s">
        <v>17</v>
      </c>
      <c r="C3" s="3">
        <v>18.8</v>
      </c>
      <c r="D3" s="3">
        <v>22.2</v>
      </c>
      <c r="E3" s="2" t="s">
        <v>12</v>
      </c>
      <c r="F3" s="2" t="s">
        <v>13</v>
      </c>
      <c r="G3" s="2" t="s">
        <v>14</v>
      </c>
      <c r="H3" s="4">
        <f>IF(OR(G3="jaettu",C3=D3),0,IF(G3="korkeampi parempi",IF(D3&gt;C3,1,-1),IF(C3&gt;D3,1,-1))*ROUND(100-100*MIN(C3:D3)/MAX(C3:D3),1))</f>
        <v>15.3</v>
      </c>
      <c r="I3" s="2" t="s">
        <v>15</v>
      </c>
      <c r="J3" s="2" t="s">
        <v>16</v>
      </c>
    </row>
    <row r="4" ht="15" customHeight="1" spans="1:10" x14ac:dyDescent="0.25">
      <c r="A4" s="2" t="s">
        <v>10</v>
      </c>
      <c r="B4" s="2" t="s">
        <v>18</v>
      </c>
      <c r="C4" s="3">
        <v>577</v>
      </c>
      <c r="D4" s="3">
        <v>184</v>
      </c>
      <c r="E4" s="2" t="s">
        <v>19</v>
      </c>
      <c r="F4" s="2" t="s">
        <v>13</v>
      </c>
      <c r="G4" s="2" t="s">
        <v>20</v>
      </c>
      <c r="H4" s="4">
        <f>IF(OR(G4="jaettu",C4=D4),0,IF(G4="korkeampi parempi",IF(D4&gt;C4,1,-1),IF(C4&gt;D4,1,-1))*ROUND(100-100*MIN(C4:D4)/MAX(C4:D4),1))</f>
        <v>68.1</v>
      </c>
      <c r="I4" s="2" t="s">
        <v>21</v>
      </c>
      <c r="J4" s="2" t="s">
        <v>22</v>
      </c>
    </row>
    <row r="5" ht="15" customHeight="1" spans="1:10" x14ac:dyDescent="0.25">
      <c r="A5" s="2" t="s">
        <v>10</v>
      </c>
      <c r="B5" s="2" t="s">
        <v>23</v>
      </c>
      <c r="C5" s="3">
        <v>1381</v>
      </c>
      <c r="D5" s="3">
        <v>466</v>
      </c>
      <c r="E5" s="2" t="s">
        <v>24</v>
      </c>
      <c r="F5" s="2" t="s">
        <v>13</v>
      </c>
      <c r="G5" s="2" t="s">
        <v>20</v>
      </c>
      <c r="H5" s="4">
        <f>IF(OR(G5="jaettu",C5=D5),0,IF(G5="korkeampi parempi",IF(D5&gt;C5,1,-1),IF(C5&gt;D5,1,-1))*ROUND(100-100*MIN(C5:D5)/MAX(C5:D5),1))</f>
        <v>66.3</v>
      </c>
      <c r="I5" s="2" t="s">
        <v>25</v>
      </c>
      <c r="J5" s="2" t="s">
        <v>26</v>
      </c>
    </row>
    <row r="6" ht="15" customHeight="1" spans="1:10" x14ac:dyDescent="0.25">
      <c r="A6" s="2" t="s">
        <v>10</v>
      </c>
      <c r="B6" s="2" t="s">
        <v>27</v>
      </c>
      <c r="C6" s="3">
        <v>23</v>
      </c>
      <c r="D6" s="3">
        <v>0</v>
      </c>
      <c r="E6" s="2" t="s">
        <v>19</v>
      </c>
      <c r="F6" s="2" t="s">
        <v>28</v>
      </c>
      <c r="G6" s="2" t="s">
        <v>20</v>
      </c>
      <c r="H6" s="4">
        <f>IF(OR(G6="jaettu",C6=D6),0,IF(G6="korkeampi parempi",IF(D6&gt;C6,1,-1),IF(C6&gt;D6,1,-1))*ROUND(100-100*MIN(C6:D6)/MAX(C6:D6),1))</f>
        <v>100</v>
      </c>
      <c r="I6" s="2" t="s">
        <v>29</v>
      </c>
      <c r="J6" s="2" t="s">
        <v>30</v>
      </c>
    </row>
    <row r="7" ht="15" customHeight="1" spans="1:10" x14ac:dyDescent="0.25">
      <c r="A7" s="2" t="s">
        <v>10</v>
      </c>
      <c r="B7" s="2" t="s">
        <v>31</v>
      </c>
      <c r="C7" s="3">
        <v>42</v>
      </c>
      <c r="D7" s="3">
        <v>58</v>
      </c>
      <c r="E7" s="2" t="s">
        <v>32</v>
      </c>
      <c r="F7" s="2" t="s">
        <v>13</v>
      </c>
      <c r="G7" s="2" t="s">
        <v>20</v>
      </c>
      <c r="H7" s="4">
        <f>IF(OR(G7="jaettu",C7=D7),0,IF(G7="korkeampi parempi",IF(D7&gt;C7,1,-1),IF(C7&gt;D7,1,-1))*ROUND(100-100*MIN(C7:D7)/MAX(C7:D7),1))</f>
        <v>-27.6</v>
      </c>
      <c r="I7" s="2" t="s">
        <v>33</v>
      </c>
      <c r="J7" s="2" t="s">
        <v>34</v>
      </c>
    </row>
    <row r="8" ht="15" customHeight="1" spans="1:10" x14ac:dyDescent="0.25">
      <c r="A8" s="2" t="s">
        <v>10</v>
      </c>
      <c r="B8" s="2" t="s">
        <v>35</v>
      </c>
      <c r="C8" s="3">
        <v>50</v>
      </c>
      <c r="D8" s="3">
        <v>50</v>
      </c>
      <c r="E8" s="2" t="s">
        <v>32</v>
      </c>
      <c r="F8" s="2" t="s">
        <v>13</v>
      </c>
      <c r="G8" s="2" t="s">
        <v>20</v>
      </c>
      <c r="H8" s="4">
        <f>IF(OR(G8="jaettu",C8=D8),0,IF(G8="korkeampi parempi",IF(D8&gt;C8,1,-1),IF(C8&gt;D8,1,-1))*ROUND(100-100*MIN(C8:D8)/MAX(C8:D8),1))</f>
        <v>0</v>
      </c>
      <c r="I8" s="2" t="s">
        <v>36</v>
      </c>
      <c r="J8" s="2" t="s">
        <v>37</v>
      </c>
    </row>
    <row r="9" ht="15" customHeight="1" spans="1:10" x14ac:dyDescent="0.25">
      <c r="A9" s="2" t="s">
        <v>38</v>
      </c>
      <c r="B9" s="2" t="s">
        <v>39</v>
      </c>
      <c r="C9" s="3">
        <v>32</v>
      </c>
      <c r="D9" s="3">
        <v>47</v>
      </c>
      <c r="E9" s="2" t="s">
        <v>40</v>
      </c>
      <c r="F9" s="2" t="s">
        <v>13</v>
      </c>
      <c r="G9" s="2" t="s">
        <v>14</v>
      </c>
      <c r="H9" s="4">
        <f>IF(OR(G9="jaettu",C9=D9),0,IF(G9="korkeampi parempi",IF(D9&gt;C9,1,-1),IF(C9&gt;D9,1,-1))*ROUND(100-100*MIN(C9:D9)/MAX(C9:D9),1))</f>
        <v>31.9</v>
      </c>
      <c r="I9" s="2" t="s">
        <v>41</v>
      </c>
      <c r="J9" s="2" t="s">
        <v>42</v>
      </c>
    </row>
    <row r="10" ht="15" customHeight="1" spans="1:10" x14ac:dyDescent="0.25">
      <c r="A10" s="2" t="s">
        <v>38</v>
      </c>
      <c r="B10" s="2" t="s">
        <v>43</v>
      </c>
      <c r="C10" s="3">
        <v>20</v>
      </c>
      <c r="D10" s="3">
        <v>7</v>
      </c>
      <c r="E10" s="2" t="s">
        <v>44</v>
      </c>
      <c r="F10" s="2" t="s">
        <v>45</v>
      </c>
      <c r="G10" s="2" t="s">
        <v>20</v>
      </c>
      <c r="H10" s="4">
        <f>IF(OR(G10="jaettu",C10=D10),0,IF(G10="korkeampi parempi",IF(D10&gt;C10,1,-1),IF(C10&gt;D10,1,-1))*ROUND(100-100*MIN(C10:D10)/MAX(C10:D10),1))</f>
        <v>65</v>
      </c>
      <c r="I10" s="2" t="s">
        <v>46</v>
      </c>
      <c r="J10" s="2" t="s">
        <v>47</v>
      </c>
    </row>
    <row r="11" ht="15" customHeight="1" spans="1:10" x14ac:dyDescent="0.25">
      <c r="A11" s="2" t="s">
        <v>38</v>
      </c>
      <c r="B11" s="2" t="s">
        <v>48</v>
      </c>
      <c r="C11" s="3">
        <v>23</v>
      </c>
      <c r="D11" s="3">
        <v>17</v>
      </c>
      <c r="E11" s="2" t="s">
        <v>40</v>
      </c>
      <c r="F11" s="2" t="s">
        <v>28</v>
      </c>
      <c r="G11" s="2" t="s">
        <v>20</v>
      </c>
      <c r="H11" s="4">
        <f>IF(OR(G11="jaettu",C11=D11),0,IF(G11="korkeampi parempi",IF(D11&gt;C11,1,-1),IF(C11&gt;D11,1,-1))*ROUND(100-100*MIN(C11:D11)/MAX(C11:D11),1))</f>
        <v>26.1</v>
      </c>
      <c r="I11" s="2" t="s">
        <v>46</v>
      </c>
      <c r="J11" s="2" t="s">
        <v>49</v>
      </c>
    </row>
    <row r="12" ht="15" customHeight="1" spans="1:10" x14ac:dyDescent="0.25">
      <c r="A12" s="2" t="s">
        <v>50</v>
      </c>
      <c r="B12" s="2" t="s">
        <v>51</v>
      </c>
      <c r="C12" s="3">
        <v>3764</v>
      </c>
      <c r="D12" s="3">
        <v>3327</v>
      </c>
      <c r="E12" s="2" t="s">
        <v>52</v>
      </c>
      <c r="F12" s="2" t="s">
        <v>13</v>
      </c>
      <c r="G12" s="2" t="s">
        <v>14</v>
      </c>
      <c r="H12" s="4">
        <f>IF(OR(G12="jaettu",C12=D12),0,IF(G12="korkeampi parempi",IF(D12&gt;C12,1,-1),IF(C12&gt;D12,1,-1))*ROUND(100-100*MIN(C12:D12)/MAX(C12:D12),1))</f>
        <v>-11.6</v>
      </c>
      <c r="I12" s="2" t="s">
        <v>53</v>
      </c>
      <c r="J12" s="2" t="s">
        <v>54</v>
      </c>
    </row>
    <row r="13" ht="15" customHeight="1" spans="1:10" x14ac:dyDescent="0.25">
      <c r="A13" s="2" t="s">
        <v>50</v>
      </c>
      <c r="B13" s="2" t="s">
        <v>55</v>
      </c>
      <c r="C13" s="3">
        <v>2066</v>
      </c>
      <c r="D13" s="3">
        <v>1705</v>
      </c>
      <c r="E13" s="2" t="s">
        <v>52</v>
      </c>
      <c r="F13" s="2" t="s">
        <v>13</v>
      </c>
      <c r="G13" s="2" t="s">
        <v>14</v>
      </c>
      <c r="H13" s="4">
        <f>IF(OR(G13="jaettu",C13=D13),0,IF(G13="korkeampi parempi",IF(D13&gt;C13,1,-1),IF(C13&gt;D13,1,-1))*ROUND(100-100*MIN(C13:D13)/MAX(C13:D13),1))</f>
        <v>-17.5</v>
      </c>
      <c r="I13" s="2" t="s">
        <v>56</v>
      </c>
      <c r="J13" s="2" t="s">
        <v>57</v>
      </c>
    </row>
    <row r="14" ht="15" customHeight="1" spans="1:10" x14ac:dyDescent="0.25">
      <c r="A14" s="2" t="s">
        <v>50</v>
      </c>
      <c r="B14" s="2" t="s">
        <v>58</v>
      </c>
      <c r="C14" s="3">
        <v>56</v>
      </c>
      <c r="D14" s="3">
        <v>44</v>
      </c>
      <c r="E14" s="2" t="s">
        <v>59</v>
      </c>
      <c r="F14" s="2" t="s">
        <v>28</v>
      </c>
      <c r="G14" s="2" t="s">
        <v>20</v>
      </c>
      <c r="H14" s="4">
        <f>IF(OR(G14="jaettu",C14=D14),0,IF(G14="korkeampi parempi",IF(D14&gt;C14,1,-1),IF(C14&gt;D14,1,-1))*ROUND(100-100*MIN(C14:D14)/MAX(C14:D14),1))</f>
        <v>21.4</v>
      </c>
      <c r="I14" s="2" t="s">
        <v>60</v>
      </c>
      <c r="J14" s="2" t="s">
        <v>61</v>
      </c>
    </row>
    <row r="15" ht="15" customHeight="1" spans="1:10" x14ac:dyDescent="0.25">
      <c r="A15" s="2" t="s">
        <v>50</v>
      </c>
      <c r="B15" s="2" t="s">
        <v>62</v>
      </c>
      <c r="C15" s="3">
        <v>0.968</v>
      </c>
      <c r="D15" s="3">
        <v>1.239</v>
      </c>
      <c r="E15" s="2" t="s">
        <v>63</v>
      </c>
      <c r="F15" s="2" t="s">
        <v>64</v>
      </c>
      <c r="G15" s="2" t="s">
        <v>14</v>
      </c>
      <c r="H15" s="4">
        <f>IF(OR(G15="jaettu",C15=D15),0,IF(G15="korkeampi parempi",IF(D15&gt;C15,1,-1),IF(C15&gt;D15,1,-1))*ROUND(100-100*MIN(C15:D15)/MAX(C15:D15),1))</f>
        <v>21.9</v>
      </c>
      <c r="I15" s="2" t="s">
        <v>65</v>
      </c>
      <c r="J15" s="2" t="s">
        <v>66</v>
      </c>
    </row>
    <row r="16" ht="15" customHeight="1" spans="1:10" x14ac:dyDescent="0.25">
      <c r="A16" s="2" t="s">
        <v>67</v>
      </c>
      <c r="B16" s="2" t="s">
        <v>68</v>
      </c>
      <c r="C16" s="3">
        <v>76.4</v>
      </c>
      <c r="D16" s="3">
        <v>75.6</v>
      </c>
      <c r="E16" s="2" t="s">
        <v>69</v>
      </c>
      <c r="F16" s="2" t="s">
        <v>70</v>
      </c>
      <c r="G16" s="2" t="s">
        <v>14</v>
      </c>
      <c r="H16" s="4">
        <f>IF(OR(G16="jaettu",C16=D16),0,IF(G16="korkeampi parempi",IF(D16&gt;C16,1,-1),IF(C16&gt;D16,1,-1))*ROUND(100-100*MIN(C16:D16)/MAX(C16:D16),1))</f>
        <v>-1</v>
      </c>
      <c r="I16" s="2" t="s">
        <v>71</v>
      </c>
      <c r="J16" s="2" t="s">
        <v>72</v>
      </c>
    </row>
    <row r="17" ht="15" customHeight="1" spans="1:10" x14ac:dyDescent="0.25">
      <c r="A17" s="2" t="s">
        <v>67</v>
      </c>
      <c r="B17" s="2" t="s">
        <v>73</v>
      </c>
      <c r="C17" s="3">
        <v>10.2</v>
      </c>
      <c r="D17" s="3">
        <v>9.1</v>
      </c>
      <c r="E17" s="2" t="s">
        <v>69</v>
      </c>
      <c r="F17" s="2" t="s">
        <v>70</v>
      </c>
      <c r="G17" s="2" t="s">
        <v>20</v>
      </c>
      <c r="H17" s="4">
        <f>IF(OR(G17="jaettu",C17=D17),0,IF(G17="korkeampi parempi",IF(D17&gt;C17,1,-1),IF(C17&gt;D17,1,-1))*ROUND(100-100*MIN(C17:D17)/MAX(C17:D17),1))</f>
        <v>10.8</v>
      </c>
      <c r="I17" s="2" t="s">
        <v>71</v>
      </c>
      <c r="J17" s="2" t="s">
        <v>72</v>
      </c>
    </row>
    <row r="18" ht="15" customHeight="1" spans="1:10" x14ac:dyDescent="0.25">
      <c r="A18" s="2" t="s">
        <v>67</v>
      </c>
      <c r="B18" s="2" t="s">
        <v>74</v>
      </c>
      <c r="C18" s="3">
        <v>82300</v>
      </c>
      <c r="D18" s="3">
        <v>57500</v>
      </c>
      <c r="E18" s="2" t="s">
        <v>19</v>
      </c>
      <c r="F18" s="2" t="s">
        <v>75</v>
      </c>
      <c r="G18" s="2" t="s">
        <v>20</v>
      </c>
      <c r="H18" s="4">
        <f>IF(OR(G18="jaettu",C18=D18),0,IF(G18="korkeampi parempi",IF(D18&gt;C18,1,-1),IF(C18&gt;D18,1,-1))*ROUND(100-100*MIN(C18:D18)/MAX(C18:D18),1))</f>
        <v>30.1</v>
      </c>
      <c r="I18" s="2" t="s">
        <v>76</v>
      </c>
      <c r="J18" s="2" t="s">
        <v>77</v>
      </c>
    </row>
    <row r="19" ht="15" customHeight="1" spans="1:10" x14ac:dyDescent="0.25">
      <c r="A19" s="2" t="s">
        <v>67</v>
      </c>
      <c r="B19" s="2" t="s">
        <v>78</v>
      </c>
      <c r="C19" s="3">
        <v>35.4</v>
      </c>
      <c r="D19" s="3">
        <v>31.8</v>
      </c>
      <c r="E19" s="2" t="s">
        <v>79</v>
      </c>
      <c r="F19" s="2" t="s">
        <v>28</v>
      </c>
      <c r="G19" s="2" t="s">
        <v>20</v>
      </c>
      <c r="H19" s="4">
        <f>IF(OR(G19="jaettu",C19=D19),0,IF(G19="korkeampi parempi",IF(D19&gt;C19,1,-1),IF(C19&gt;D19,1,-1))*ROUND(100-100*MIN(C19:D19)/MAX(C19:D19),1))</f>
        <v>10.2</v>
      </c>
      <c r="I19" s="2" t="s">
        <v>80</v>
      </c>
      <c r="J19" s="2" t="s">
        <v>81</v>
      </c>
    </row>
    <row r="20" ht="15" customHeight="1" spans="1:10" x14ac:dyDescent="0.25">
      <c r="A20" s="2" t="s">
        <v>82</v>
      </c>
      <c r="B20" s="2" t="s">
        <v>83</v>
      </c>
      <c r="C20" s="3">
        <v>54</v>
      </c>
      <c r="D20" s="3">
        <v>46</v>
      </c>
      <c r="E20" s="2" t="s">
        <v>84</v>
      </c>
      <c r="F20" s="2" t="s">
        <v>28</v>
      </c>
      <c r="G20" s="2" t="s">
        <v>14</v>
      </c>
      <c r="H20" s="4">
        <f>IF(OR(G20="jaettu",C20=D20),0,IF(G20="korkeampi parempi",IF(D20&gt;C20,1,-1),IF(C20&gt;D20,1,-1))*ROUND(100-100*MIN(C20:D20)/MAX(C20:D20),1))</f>
        <v>-14.8</v>
      </c>
      <c r="I20" s="2" t="s">
        <v>46</v>
      </c>
      <c r="J20" s="2" t="s">
        <v>85</v>
      </c>
    </row>
    <row r="21" ht="15" customHeight="1" spans="1:10" x14ac:dyDescent="0.25">
      <c r="A21" s="2" t="s">
        <v>82</v>
      </c>
      <c r="B21" s="2" t="s">
        <v>86</v>
      </c>
      <c r="C21" s="3">
        <v>55</v>
      </c>
      <c r="D21" s="3">
        <v>45</v>
      </c>
      <c r="E21" s="2" t="s">
        <v>87</v>
      </c>
      <c r="F21" s="2" t="s">
        <v>70</v>
      </c>
      <c r="G21" s="2" t="s">
        <v>14</v>
      </c>
      <c r="H21" s="4">
        <f>IF(OR(G21="jaettu",C21=D21),0,IF(G21="korkeampi parempi",IF(D21&gt;C21,1,-1),IF(C21&gt;D21,1,-1))*ROUND(100-100*MIN(C21:D21)/MAX(C21:D21),1))</f>
        <v>-18.2</v>
      </c>
      <c r="I21" s="2" t="s">
        <v>46</v>
      </c>
      <c r="J21" s="2" t="s">
        <v>88</v>
      </c>
    </row>
    <row r="22" ht="15" customHeight="1" spans="1:10" x14ac:dyDescent="0.25">
      <c r="A22" s="2" t="s">
        <v>82</v>
      </c>
      <c r="B22" s="2" t="s">
        <v>89</v>
      </c>
      <c r="C22" s="3">
        <v>63</v>
      </c>
      <c r="D22" s="3">
        <v>37</v>
      </c>
      <c r="E22" s="2" t="s">
        <v>90</v>
      </c>
      <c r="F22" s="2" t="s">
        <v>91</v>
      </c>
      <c r="G22" s="2" t="s">
        <v>14</v>
      </c>
      <c r="H22" s="4">
        <f>IF(OR(G22="jaettu",C22=D22),0,IF(G22="korkeampi parempi",IF(D22&gt;C22,1,-1),IF(C22&gt;D22,1,-1))*ROUND(100-100*MIN(C22:D22)/MAX(C22:D22),1))</f>
        <v>-41.3</v>
      </c>
      <c r="I22" s="2" t="s">
        <v>92</v>
      </c>
      <c r="J22" s="2" t="s">
        <v>93</v>
      </c>
    </row>
    <row r="23" ht="15" customHeight="1" spans="1:10" x14ac:dyDescent="0.25">
      <c r="A23" s="2" t="s">
        <v>82</v>
      </c>
      <c r="B23" s="2" t="s">
        <v>94</v>
      </c>
      <c r="C23" s="3">
        <v>69</v>
      </c>
      <c r="D23" s="3">
        <v>31</v>
      </c>
      <c r="E23" s="2" t="s">
        <v>90</v>
      </c>
      <c r="F23" s="2" t="s">
        <v>70</v>
      </c>
      <c r="G23" s="2" t="s">
        <v>14</v>
      </c>
      <c r="H23" s="4">
        <f>IF(OR(G23="jaettu",C23=D23),0,IF(G23="korkeampi parempi",IF(D23&gt;C23,1,-1),IF(C23&gt;D23,1,-1))*ROUND(100-100*MIN(C23:D23)/MAX(C23:D23),1))</f>
        <v>-55.1</v>
      </c>
      <c r="I23" s="2" t="s">
        <v>95</v>
      </c>
      <c r="J23" s="2" t="s">
        <v>96</v>
      </c>
    </row>
    <row r="24" ht="15" customHeight="1" spans="1:10" x14ac:dyDescent="0.25">
      <c r="A24" s="2" t="s">
        <v>82</v>
      </c>
      <c r="B24" s="2" t="s">
        <v>97</v>
      </c>
      <c r="C24" s="3">
        <v>75</v>
      </c>
      <c r="D24" s="3">
        <v>25</v>
      </c>
      <c r="E24" s="2" t="s">
        <v>98</v>
      </c>
      <c r="F24" s="2" t="s">
        <v>13</v>
      </c>
      <c r="G24" s="2" t="s">
        <v>14</v>
      </c>
      <c r="H24" s="4">
        <f>IF(OR(G24="jaettu",C24=D24),0,IF(G24="korkeampi parempi",IF(D24&gt;C24,1,-1),IF(C24&gt;D24,1,-1))*ROUND(100-100*MIN(C24:D24)/MAX(C24:D24),1))</f>
        <v>-66.7</v>
      </c>
      <c r="I24" s="2" t="s">
        <v>99</v>
      </c>
      <c r="J24" s="2" t="s">
        <v>100</v>
      </c>
    </row>
    <row r="25" ht="15" customHeight="1" spans="1:10" x14ac:dyDescent="0.25">
      <c r="A25" s="2" t="s">
        <v>82</v>
      </c>
      <c r="B25" s="2" t="s">
        <v>101</v>
      </c>
      <c r="C25" s="3">
        <v>6</v>
      </c>
      <c r="D25" s="3">
        <v>23</v>
      </c>
      <c r="E25" s="2" t="s">
        <v>19</v>
      </c>
      <c r="F25" s="2" t="s">
        <v>91</v>
      </c>
      <c r="G25" s="2" t="s">
        <v>14</v>
      </c>
      <c r="H25" s="4">
        <f>IF(OR(G25="jaettu",C25=D25),0,IF(G25="korkeampi parempi",IF(D25&gt;C25,1,-1),IF(C25&gt;D25,1,-1))*ROUND(100-100*MIN(C25:D25)/MAX(C25:D25),1))</f>
        <v>73.9</v>
      </c>
      <c r="I25" s="2" t="s">
        <v>102</v>
      </c>
      <c r="J25" s="2" t="s">
        <v>103</v>
      </c>
    </row>
    <row r="26" ht="15" customHeight="1" spans="1:10" x14ac:dyDescent="0.25">
      <c r="A26" s="2" t="s">
        <v>104</v>
      </c>
      <c r="B26" s="2" t="s">
        <v>105</v>
      </c>
      <c r="C26" s="3">
        <v>21</v>
      </c>
      <c r="D26" s="3">
        <v>79</v>
      </c>
      <c r="E26" s="2" t="s">
        <v>106</v>
      </c>
      <c r="F26" s="2" t="s">
        <v>13</v>
      </c>
      <c r="G26" s="2" t="s">
        <v>107</v>
      </c>
      <c r="H26" s="4">
        <f>IF(OR(G26="jaettu",C26=D26),0,IF(G26="korkeampi parempi",IF(D26&gt;C26,1,-1),IF(C26&gt;D26,1,-1))*ROUND(100-100*MIN(C26:D26)/MAX(C26:D26),1))</f>
        <v>0</v>
      </c>
      <c r="I26" s="2" t="s">
        <v>108</v>
      </c>
      <c r="J26" s="2" t="s">
        <v>109</v>
      </c>
    </row>
    <row r="27" ht="15" customHeight="1" spans="1:10" x14ac:dyDescent="0.25">
      <c r="A27" s="2" t="s">
        <v>104</v>
      </c>
      <c r="B27" s="2" t="s">
        <v>110</v>
      </c>
      <c r="C27" s="3">
        <v>15</v>
      </c>
      <c r="D27" s="3">
        <v>85</v>
      </c>
      <c r="E27" s="2" t="s">
        <v>111</v>
      </c>
      <c r="F27" s="2" t="s">
        <v>70</v>
      </c>
      <c r="G27" s="2" t="s">
        <v>14</v>
      </c>
      <c r="H27" s="4">
        <f>IF(OR(G27="jaettu",C27=D27),0,IF(G27="korkeampi parempi",IF(D27&gt;C27,1,-1),IF(C27&gt;D27,1,-1))*ROUND(100-100*MIN(C27:D27)/MAX(C27:D27),1))</f>
        <v>82.4</v>
      </c>
      <c r="I27" s="2" t="s">
        <v>112</v>
      </c>
      <c r="J27" s="2" t="s">
        <v>113</v>
      </c>
    </row>
    <row r="28" ht="15" customHeight="1" spans="1:10" x14ac:dyDescent="0.25">
      <c r="A28" s="2" t="s">
        <v>104</v>
      </c>
      <c r="B28" s="2" t="s">
        <v>114</v>
      </c>
      <c r="C28" s="3">
        <v>1</v>
      </c>
      <c r="D28" s="3">
        <v>1</v>
      </c>
      <c r="E28" s="2" t="s">
        <v>115</v>
      </c>
      <c r="F28" s="2" t="s">
        <v>116</v>
      </c>
      <c r="G28" s="2" t="s">
        <v>107</v>
      </c>
      <c r="H28" s="4">
        <f>IF(OR(G28="jaettu",C28=D28),0,IF(G28="korkeampi parempi",IF(D28&gt;C28,1,-1),IF(C28&gt;D28,1,-1))*ROUND(100-100*MIN(C28:D28)/MAX(C28:D28),1))</f>
        <v>0</v>
      </c>
      <c r="I28" s="2" t="s">
        <v>117</v>
      </c>
      <c r="J28" s="2" t="s">
        <v>118</v>
      </c>
    </row>
    <row r="29" ht="15" customHeight="1" spans="1:10" x14ac:dyDescent="0.25">
      <c r="A29" s="2" t="s">
        <v>119</v>
      </c>
      <c r="B29" s="2" t="s">
        <v>120</v>
      </c>
      <c r="C29" s="3">
        <v>67</v>
      </c>
      <c r="D29" s="3">
        <v>33</v>
      </c>
      <c r="E29" s="2" t="s">
        <v>121</v>
      </c>
      <c r="F29" s="2" t="s">
        <v>13</v>
      </c>
      <c r="G29" s="2" t="s">
        <v>20</v>
      </c>
      <c r="H29" s="4">
        <f>IF(OR(G29="jaettu",C29=D29),0,IF(G29="korkeampi parempi",IF(D29&gt;C29,1,-1),IF(C29&gt;D29,1,-1))*ROUND(100-100*MIN(C29:D29)/MAX(C29:D29),1))</f>
        <v>50.7</v>
      </c>
      <c r="I29" s="2" t="s">
        <v>122</v>
      </c>
      <c r="J29" s="2" t="s">
        <v>123</v>
      </c>
    </row>
    <row r="30" ht="15" customHeight="1" spans="1:10" x14ac:dyDescent="0.25">
      <c r="A30" s="2" t="s">
        <v>119</v>
      </c>
      <c r="B30" s="2" t="s">
        <v>124</v>
      </c>
      <c r="C30" s="3">
        <v>24600</v>
      </c>
      <c r="D30" s="3">
        <v>19000</v>
      </c>
      <c r="E30" s="2" t="s">
        <v>19</v>
      </c>
      <c r="F30" s="2" t="s">
        <v>70</v>
      </c>
      <c r="G30" s="2" t="s">
        <v>20</v>
      </c>
      <c r="H30" s="4">
        <f>IF(OR(G30="jaettu",C30=D30),0,IF(G30="korkeampi parempi",IF(D30&gt;C30,1,-1),IF(C30&gt;D30,1,-1))*ROUND(100-100*MIN(C30:D30)/MAX(C30:D30),1))</f>
        <v>22.8</v>
      </c>
      <c r="I30" s="2" t="s">
        <v>125</v>
      </c>
      <c r="J30" s="2" t="s">
        <v>126</v>
      </c>
    </row>
    <row r="31" ht="15" customHeight="1" spans="1:10" x14ac:dyDescent="0.25">
      <c r="A31" s="2" t="s">
        <v>119</v>
      </c>
      <c r="B31" s="2" t="s">
        <v>127</v>
      </c>
      <c r="C31" s="3">
        <v>2</v>
      </c>
      <c r="D31" s="3">
        <v>5</v>
      </c>
      <c r="E31" s="2" t="s">
        <v>128</v>
      </c>
      <c r="F31" s="2" t="s">
        <v>28</v>
      </c>
      <c r="G31" s="2" t="s">
        <v>20</v>
      </c>
      <c r="H31" s="4">
        <f>IF(OR(G31="jaettu",C31=D31),0,IF(G31="korkeampi parempi",IF(D31&gt;C31,1,-1),IF(C31&gt;D31,1,-1))*ROUND(100-100*MIN(C31:D31)/MAX(C31:D31),1))</f>
        <v>-60</v>
      </c>
      <c r="I31" s="2" t="s">
        <v>129</v>
      </c>
      <c r="J31" s="2" t="s">
        <v>130</v>
      </c>
    </row>
    <row r="32" ht="15" customHeight="1" spans="1:10" x14ac:dyDescent="0.25">
      <c r="A32" s="2" t="s">
        <v>119</v>
      </c>
      <c r="B32" s="2" t="s">
        <v>131</v>
      </c>
      <c r="C32" s="3">
        <v>20</v>
      </c>
      <c r="D32" s="3">
        <v>45</v>
      </c>
      <c r="E32" s="2" t="s">
        <v>128</v>
      </c>
      <c r="F32" s="2" t="s">
        <v>13</v>
      </c>
      <c r="G32" s="2" t="s">
        <v>20</v>
      </c>
      <c r="H32" s="4">
        <f>IF(OR(G32="jaettu",C32=D32),0,IF(G32="korkeampi parempi",IF(D32&gt;C32,1,-1),IF(C32&gt;D32,1,-1))*ROUND(100-100*MIN(C32:D32)/MAX(C32:D32),1))</f>
        <v>-55.6</v>
      </c>
      <c r="I32" s="2" t="s">
        <v>132</v>
      </c>
      <c r="J32" s="2" t="s">
        <v>133</v>
      </c>
    </row>
    <row r="33" ht="15" customHeight="1" spans="1:10" x14ac:dyDescent="0.25">
      <c r="A33" s="2" t="s">
        <v>119</v>
      </c>
      <c r="B33" s="2" t="s">
        <v>134</v>
      </c>
      <c r="C33" s="3">
        <v>131</v>
      </c>
      <c r="D33" s="3">
        <v>2697</v>
      </c>
      <c r="E33" s="2" t="s">
        <v>19</v>
      </c>
      <c r="F33" s="2" t="s">
        <v>13</v>
      </c>
      <c r="G33" s="2" t="s">
        <v>20</v>
      </c>
      <c r="H33" s="4">
        <f>IF(OR(G33="jaettu",C33=D33),0,IF(G33="korkeampi parempi",IF(D33&gt;C33,1,-1),IF(C33&gt;D33,1,-1))*ROUND(100-100*MIN(C33:D33)/MAX(C33:D33),1))</f>
        <v>-95.1</v>
      </c>
      <c r="I33" s="2" t="s">
        <v>135</v>
      </c>
      <c r="J33" s="2" t="s">
        <v>136</v>
      </c>
    </row>
    <row r="34" ht="15" customHeight="1" spans="1:10" x14ac:dyDescent="0.25">
      <c r="A34" s="2" t="s">
        <v>119</v>
      </c>
      <c r="B34" s="2" t="s">
        <v>137</v>
      </c>
      <c r="C34" s="3">
        <v>3</v>
      </c>
      <c r="D34" s="3">
        <v>6</v>
      </c>
      <c r="E34" s="2" t="s">
        <v>128</v>
      </c>
      <c r="F34" s="2" t="s">
        <v>28</v>
      </c>
      <c r="G34" s="2" t="s">
        <v>20</v>
      </c>
      <c r="H34" s="4">
        <f>IF(OR(G34="jaettu",C34=D34),0,IF(G34="korkeampi parempi",IF(D34&gt;C34,1,-1),IF(C34&gt;D34,1,-1))*ROUND(100-100*MIN(C34:D34)/MAX(C34:D34),1))</f>
        <v>-50</v>
      </c>
      <c r="I34" s="2" t="s">
        <v>138</v>
      </c>
      <c r="J34" s="2" t="s">
        <v>139</v>
      </c>
    </row>
    <row r="35" ht="15" customHeight="1" spans="1:10" x14ac:dyDescent="0.25">
      <c r="A35" s="2" t="s">
        <v>119</v>
      </c>
      <c r="B35" s="2" t="s">
        <v>140</v>
      </c>
      <c r="C35" s="3">
        <v>6</v>
      </c>
      <c r="D35" s="3">
        <v>14</v>
      </c>
      <c r="E35" s="2" t="s">
        <v>141</v>
      </c>
      <c r="F35" s="2" t="s">
        <v>116</v>
      </c>
      <c r="G35" s="2" t="s">
        <v>20</v>
      </c>
      <c r="H35" s="4">
        <f>IF(OR(G35="jaettu",C35=D35),0,IF(G35="korkeampi parempi",IF(D35&gt;C35,1,-1),IF(C35&gt;D35,1,-1))*ROUND(100-100*MIN(C35:D35)/MAX(C35:D35),1))</f>
        <v>-57.1</v>
      </c>
      <c r="I35" s="2" t="s">
        <v>142</v>
      </c>
      <c r="J35" s="2" t="s">
        <v>143</v>
      </c>
    </row>
    <row r="36" ht="15" customHeight="1" spans="1:10" x14ac:dyDescent="0.25">
      <c r="A36" s="2" t="s">
        <v>144</v>
      </c>
      <c r="B36" s="2" t="s">
        <v>145</v>
      </c>
      <c r="C36" s="3">
        <v>3556</v>
      </c>
      <c r="D36" s="3">
        <v>1023</v>
      </c>
      <c r="E36" s="2" t="s">
        <v>19</v>
      </c>
      <c r="F36" s="2" t="s">
        <v>146</v>
      </c>
      <c r="G36" s="2" t="s">
        <v>20</v>
      </c>
      <c r="H36" s="4">
        <f>IF(OR(G36="jaettu",C36=D36),0,IF(G36="korkeampi parempi",IF(D36&gt;C36,1,-1),IF(C36&gt;D36,1,-1))*ROUND(100-100*MIN(C36:D36)/MAX(C36:D36),1))</f>
        <v>71.2</v>
      </c>
      <c r="I36" s="2" t="s">
        <v>147</v>
      </c>
      <c r="J36" s="2" t="s">
        <v>148</v>
      </c>
    </row>
    <row r="37" ht="15" customHeight="1" spans="1:10" x14ac:dyDescent="0.25">
      <c r="A37" s="2" t="s">
        <v>144</v>
      </c>
      <c r="B37" s="2" t="s">
        <v>149</v>
      </c>
      <c r="C37" s="3">
        <v>92</v>
      </c>
      <c r="D37" s="3">
        <v>8</v>
      </c>
      <c r="E37" s="2" t="s">
        <v>150</v>
      </c>
      <c r="F37" s="2" t="s">
        <v>45</v>
      </c>
      <c r="G37" s="2" t="s">
        <v>20</v>
      </c>
      <c r="H37" s="4">
        <f>IF(OR(G37="jaettu",C37=D37),0,IF(G37="korkeampi parempi",IF(D37&gt;C37,1,-1),IF(C37&gt;D37,1,-1))*ROUND(100-100*MIN(C37:D37)/MAX(C37:D37),1))</f>
        <v>91.3</v>
      </c>
      <c r="I37" s="2" t="s">
        <v>151</v>
      </c>
      <c r="J37" s="2" t="s">
        <v>152</v>
      </c>
    </row>
    <row r="38" ht="15" customHeight="1" spans="1:10" x14ac:dyDescent="0.25">
      <c r="A38" s="2" t="s">
        <v>144</v>
      </c>
      <c r="B38" s="2" t="s">
        <v>153</v>
      </c>
      <c r="C38" s="3">
        <v>27000</v>
      </c>
      <c r="D38" s="3">
        <v>22000</v>
      </c>
      <c r="E38" s="2" t="s">
        <v>19</v>
      </c>
      <c r="F38" s="2" t="s">
        <v>13</v>
      </c>
      <c r="G38" s="2" t="s">
        <v>20</v>
      </c>
      <c r="H38" s="4">
        <f>IF(OR(G38="jaettu",C38=D38),0,IF(G38="korkeampi parempi",IF(D38&gt;C38,1,-1),IF(C38&gt;D38,1,-1))*ROUND(100-100*MIN(C38:D38)/MAX(C38:D38),1))</f>
        <v>18.5</v>
      </c>
      <c r="I38" s="2" t="s">
        <v>154</v>
      </c>
      <c r="J38" s="2" t="s">
        <v>155</v>
      </c>
    </row>
    <row r="39" ht="15" customHeight="1" spans="1:10" x14ac:dyDescent="0.25">
      <c r="A39" s="2" t="s">
        <v>144</v>
      </c>
      <c r="B39" s="2" t="s">
        <v>156</v>
      </c>
      <c r="C39" s="3">
        <v>47</v>
      </c>
      <c r="D39" s="3">
        <v>53</v>
      </c>
      <c r="E39" s="2" t="s">
        <v>157</v>
      </c>
      <c r="F39" s="2" t="s">
        <v>158</v>
      </c>
      <c r="G39" s="2" t="s">
        <v>20</v>
      </c>
      <c r="H39" s="4">
        <f>IF(OR(G39="jaettu",C39=D39),0,IF(G39="korkeampi parempi",IF(D39&gt;C39,1,-1),IF(C39&gt;D39,1,-1))*ROUND(100-100*MIN(C39:D39)/MAX(C39:D39),1))</f>
        <v>-11.3</v>
      </c>
      <c r="I39" s="2" t="s">
        <v>159</v>
      </c>
      <c r="J39" s="2" t="s">
        <v>160</v>
      </c>
    </row>
    <row r="40" ht="15" customHeight="1" spans="1:10" x14ac:dyDescent="0.25">
      <c r="A40" s="2" t="s">
        <v>144</v>
      </c>
      <c r="B40" s="2" t="s">
        <v>161</v>
      </c>
      <c r="C40" s="3">
        <v>47</v>
      </c>
      <c r="D40" s="3">
        <v>30</v>
      </c>
      <c r="E40" s="2" t="s">
        <v>162</v>
      </c>
      <c r="F40" s="2" t="s">
        <v>13</v>
      </c>
      <c r="G40" s="2" t="s">
        <v>20</v>
      </c>
      <c r="H40" s="4">
        <f>IF(OR(G40="jaettu",C40=D40),0,IF(G40="korkeampi parempi",IF(D40&gt;C40,1,-1),IF(C40&gt;D40,1,-1))*ROUND(100-100*MIN(C40:D40)/MAX(C40:D40),1))</f>
        <v>36.2</v>
      </c>
      <c r="I40" s="2" t="s">
        <v>163</v>
      </c>
      <c r="J40" s="2" t="s">
        <v>164</v>
      </c>
    </row>
    <row r="41" ht="15" customHeight="1" spans="1:10" x14ac:dyDescent="0.25">
      <c r="A41" s="2" t="s">
        <v>165</v>
      </c>
      <c r="B41" s="2" t="s">
        <v>166</v>
      </c>
      <c r="C41" s="3">
        <v>1</v>
      </c>
      <c r="D41" s="3">
        <v>0</v>
      </c>
      <c r="E41" s="2" t="s">
        <v>167</v>
      </c>
      <c r="F41" s="2" t="s">
        <v>168</v>
      </c>
      <c r="G41" s="2" t="s">
        <v>20</v>
      </c>
      <c r="H41" s="4">
        <f>IF(OR(G41="jaettu",C41=D41),0,IF(G41="korkeampi parempi",IF(D41&gt;C41,1,-1),IF(C41&gt;D41,1,-1))*ROUND(100-100*MIN(C41:D41)/MAX(C41:D41),1))</f>
        <v>100</v>
      </c>
      <c r="I41" s="2" t="s">
        <v>169</v>
      </c>
      <c r="J41" s="2" t="s">
        <v>170</v>
      </c>
    </row>
    <row r="42" ht="15" customHeight="1" spans="1:10" x14ac:dyDescent="0.25">
      <c r="A42" s="2" t="s">
        <v>171</v>
      </c>
      <c r="B42" s="2" t="s">
        <v>172</v>
      </c>
      <c r="C42" s="3">
        <v>0</v>
      </c>
      <c r="D42" s="3">
        <v>1</v>
      </c>
      <c r="E42" s="2" t="s">
        <v>173</v>
      </c>
      <c r="F42" s="2" t="s">
        <v>168</v>
      </c>
      <c r="G42" s="2" t="s">
        <v>14</v>
      </c>
      <c r="H42" s="4">
        <f>IF(OR(G42="jaettu",C42=D42),0,IF(G42="korkeampi parempi",IF(D42&gt;C42,1,-1),IF(C42&gt;D42,1,-1))*ROUND(100-100*MIN(C42:D42)/MAX(C42:D42),1))</f>
        <v>100</v>
      </c>
      <c r="I42" s="2" t="s">
        <v>174</v>
      </c>
      <c r="J42" s="2" t="s">
        <v>175</v>
      </c>
    </row>
    <row r="43" ht="15" customHeight="1" spans="1:10" x14ac:dyDescent="0.25">
      <c r="A43" s="2" t="s">
        <v>171</v>
      </c>
      <c r="B43" s="2" t="s">
        <v>176</v>
      </c>
      <c r="C43" s="3">
        <v>0</v>
      </c>
      <c r="D43" s="3">
        <v>5</v>
      </c>
      <c r="E43" s="2" t="s">
        <v>177</v>
      </c>
      <c r="F43" s="2" t="s">
        <v>168</v>
      </c>
      <c r="G43" s="2" t="s">
        <v>14</v>
      </c>
      <c r="H43" s="4">
        <f>IF(OR(G43="jaettu",C43=D43),0,IF(G43="korkeampi parempi",IF(D43&gt;C43,1,-1),IF(C43&gt;D43,1,-1))*ROUND(100-100*MIN(C43:D43)/MAX(C43:D43),1))</f>
        <v>100</v>
      </c>
      <c r="I43" s="2" t="s">
        <v>178</v>
      </c>
      <c r="J43" s="2" t="s">
        <v>179</v>
      </c>
    </row>
    <row r="44" ht="15" customHeight="1" spans="1:10" x14ac:dyDescent="0.25">
      <c r="A44" s="2" t="s">
        <v>171</v>
      </c>
      <c r="B44" s="2" t="s">
        <v>180</v>
      </c>
      <c r="C44" s="3">
        <v>0</v>
      </c>
      <c r="D44" s="3">
        <v>1</v>
      </c>
      <c r="E44" s="2" t="s">
        <v>173</v>
      </c>
      <c r="F44" s="2" t="s">
        <v>168</v>
      </c>
      <c r="G44" s="2" t="s">
        <v>14</v>
      </c>
      <c r="H44" s="4">
        <f>IF(OR(G44="jaettu",C44=D44),0,IF(G44="korkeampi parempi",IF(D44&gt;C44,1,-1),IF(C44&gt;D44,1,-1))*ROUND(100-100*MIN(C44:D44)/MAX(C44:D44),1))</f>
        <v>100</v>
      </c>
      <c r="I44" s="2" t="s">
        <v>181</v>
      </c>
      <c r="J44" s="2" t="s">
        <v>182</v>
      </c>
    </row>
    <row r="45" spans="1:10" x14ac:dyDescent="0.25">
      <c r="A45" s="2" t="s">
        <v>10</v>
      </c>
      <c r="B45" s="2" t="s">
        <v>183</v>
      </c>
      <c r="C45" s="3">
        <v>0</v>
      </c>
      <c r="D45" s="3">
        <v>2</v>
      </c>
      <c r="E45" s="2" t="s">
        <v>184</v>
      </c>
      <c r="F45" s="2" t="s">
        <v>168</v>
      </c>
      <c r="G45" s="2" t="s">
        <v>14</v>
      </c>
      <c r="H45" s="4">
        <f>IF(OR(G45="jaettu",C45=D45),0,IF(G45="korkeampi parempi",IF(D45&gt;C45,1,-1),IF(C45&gt;D45,1,-1))*ROUND(100-100*MIN(C45:D45)/MAX(C45:D45),1))</f>
        <v>100</v>
      </c>
      <c r="I45" s="2" t="s">
        <v>185</v>
      </c>
      <c r="J45" s="2" t="s">
        <v>186</v>
      </c>
    </row>
    <row r="46" ht="15" customHeight="1" spans="1:1" x14ac:dyDescent="0.25">
      <c r="A46" s="5" t="s">
        <v>187</v>
      </c>
    </row>
    <row r="47" ht="15" customHeight="1" spans="1:1" x14ac:dyDescent="0.25">
      <c r="A47" s="5" t="s">
        <v>188</v>
      </c>
    </row>
    <row r="48" ht="15" customHeight="1" spans="1:1" x14ac:dyDescent="0.25">
      <c r="A48" s="5" t="s">
        <v>189</v>
      </c>
    </row>
    <row r="49" ht="15" customHeight="1" spans="1:1" x14ac:dyDescent="0.25">
      <c r="A49" s="5" t="s">
        <v>190</v>
      </c>
    </row>
    <row r="50" ht="15" customHeight="1" spans="1:1" x14ac:dyDescent="0.25">
      <c r="A50" s="5" t="s">
        <v>191</v>
      </c>
    </row>
    <row r="51" ht="15" customHeight="1" spans="1:1" x14ac:dyDescent="0.25">
      <c r="A51" s="5" t="s">
        <v>192</v>
      </c>
    </row>
    <row r="52" ht="15" customHeight="1" spans="1:1" x14ac:dyDescent="0.25">
      <c r="A52" s="5" t="s">
        <v>193</v>
      </c>
    </row>
    <row r="53" ht="15" customHeight="1" spans="1:1" x14ac:dyDescent="0.25">
      <c r="A53" s="5" t="s">
        <v>194</v>
      </c>
    </row>
    <row r="54" ht="15" customHeight="1" spans="1:1" x14ac:dyDescent="0.25">
      <c r="A54" s="5" t="s">
        <v>195</v>
      </c>
    </row>
  </sheetData>
  <hyperlinks>
    <hyperlink ref="J6" r:id="rId1"/>
    <hyperlink ref="J9" r:id="rId2"/>
    <hyperlink ref="J22" r:id="rId3"/>
    <hyperlink ref="J23" r:id="rId4"/>
    <hyperlink ref="J24" r:id="rId5"/>
    <hyperlink ref="J26" r:id="rId6"/>
    <hyperlink ref="J27" r:id="rId7"/>
    <hyperlink ref="J31" r:id="rId8"/>
    <hyperlink ref="J33" r:id="rId9"/>
    <hyperlink ref="J45" r:id="rId10"/>
  </hyperlinks>
  <pageMargins left="0.75" right="0.75" top="1" bottom="1" header="0.511811023622047" footer="0.511811023622047"/>
  <pageSetup paperSize="9" orientation="portrait" horizontalDpi="300" verticalDpi="300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zoomScale="100" zoomScaleNormal="100" view="normal">
      <pane ySplit="1" topLeftCell="A2" activePane="bottomLeft" state="frozen"/>
      <selection pane="bottomLeft" activeCell="A1" sqref="A1"/>
    </sheetView>
  </sheetViews>
  <sheetFormatPr defaultRowHeight="15" outlineLevelRow="0" outlineLevelCol="0" x14ac:dyDescent="0" defaultColWidth="8.6796875"/>
  <cols>
    <col min="1" max="1" width="34" customWidth="1"/>
    <col min="2" max="2" width="11" customWidth="1"/>
    <col min="3" max="3" width="16" customWidth="1"/>
    <col min="4" max="4" width="14" customWidth="1"/>
    <col min="5" max="5" width="16" customWidth="1"/>
  </cols>
  <sheetData>
    <row r="1" ht="30" customHeight="1" spans="1:5" x14ac:dyDescent="0.25">
      <c r="A1" s="1" t="s">
        <v>0</v>
      </c>
      <c r="B1" s="1" t="s">
        <v>196</v>
      </c>
      <c r="C1" s="1" t="s">
        <v>197</v>
      </c>
      <c r="D1" s="1" t="s">
        <v>198</v>
      </c>
      <c r="E1" s="1" t="s">
        <v>199</v>
      </c>
    </row>
    <row r="2" ht="15" customHeight="1" spans="1:5" x14ac:dyDescent="0.25">
      <c r="A2" s="2" t="s">
        <v>10</v>
      </c>
      <c r="B2" s="3">
        <v>18</v>
      </c>
      <c r="C2" s="4">
        <f>ROUND(AVERAGEIF(Indikaattorit!$A$2:$A$45,A2,Indikaattorit!$H$2:$H$45),1)</f>
        <v>32.6</v>
      </c>
      <c r="D2" s="2">
        <f>COUNTIF(Indikaattorit!$A$2:$A$45,A2)</f>
        <v>7</v>
      </c>
      <c r="E2" s="6">
        <f>B2/100*C2</f>
        <v>5.868</v>
      </c>
    </row>
    <row r="3" ht="15" customHeight="1" spans="1:5" x14ac:dyDescent="0.25">
      <c r="A3" s="2" t="s">
        <v>38</v>
      </c>
      <c r="B3" s="3">
        <v>12</v>
      </c>
      <c r="C3" s="4">
        <f>ROUND(AVERAGEIF(Indikaattorit!$A$2:$A$45,A3,Indikaattorit!$H$2:$H$45),1)</f>
        <v>41</v>
      </c>
      <c r="D3" s="2">
        <f>COUNTIF(Indikaattorit!$A$2:$A$45,A3)</f>
        <v>3</v>
      </c>
      <c r="E3" s="6">
        <f>B3/100*C3</f>
        <v>4.92</v>
      </c>
    </row>
    <row r="4" ht="15" customHeight="1" spans="1:5" x14ac:dyDescent="0.25">
      <c r="A4" s="2" t="s">
        <v>50</v>
      </c>
      <c r="B4" s="3">
        <v>9</v>
      </c>
      <c r="C4" s="4">
        <f>ROUND(AVERAGEIF(Indikaattorit!$A$2:$A$45,A4,Indikaattorit!$H$2:$H$45),1)</f>
        <v>3.6</v>
      </c>
      <c r="D4" s="2">
        <f>COUNTIF(Indikaattorit!$A$2:$A$45,A4)</f>
        <v>4</v>
      </c>
      <c r="E4" s="6">
        <f>B4/100*C4</f>
        <v>0.324</v>
      </c>
    </row>
    <row r="5" ht="15" customHeight="1" spans="1:5" x14ac:dyDescent="0.25">
      <c r="A5" s="2" t="s">
        <v>67</v>
      </c>
      <c r="B5" s="3">
        <v>6</v>
      </c>
      <c r="C5" s="4">
        <f>ROUND(AVERAGEIF(Indikaattorit!$A$2:$A$45,A5,Indikaattorit!$H$2:$H$45),1)</f>
        <v>12.5</v>
      </c>
      <c r="D5" s="2">
        <f>COUNTIF(Indikaattorit!$A$2:$A$45,A5)</f>
        <v>4</v>
      </c>
      <c r="E5" s="6">
        <f>B5/100*C5</f>
        <v>0.75</v>
      </c>
    </row>
    <row r="6" ht="15" customHeight="1" spans="1:5" x14ac:dyDescent="0.25">
      <c r="A6" s="2" t="s">
        <v>82</v>
      </c>
      <c r="B6" s="3">
        <v>8</v>
      </c>
      <c r="C6" s="4">
        <f>ROUND(AVERAGEIF(Indikaattorit!$A$2:$A$45,A6,Indikaattorit!$H$2:$H$45),1)</f>
        <v>-20.4</v>
      </c>
      <c r="D6" s="2">
        <f>COUNTIF(Indikaattorit!$A$2:$A$45,A6)</f>
        <v>6</v>
      </c>
      <c r="E6" s="6">
        <f>B6/100*C6</f>
        <v>-1.632</v>
      </c>
    </row>
    <row r="7" ht="15" customHeight="1" spans="1:5" x14ac:dyDescent="0.25">
      <c r="A7" s="2" t="s">
        <v>104</v>
      </c>
      <c r="B7" s="3">
        <v>10</v>
      </c>
      <c r="C7" s="4">
        <f>ROUND(AVERAGEIF(Indikaattorit!$A$2:$A$45,A7,Indikaattorit!$H$2:$H$45),1)</f>
        <v>27.5</v>
      </c>
      <c r="D7" s="2">
        <f>COUNTIF(Indikaattorit!$A$2:$A$45,A7)</f>
        <v>3</v>
      </c>
      <c r="E7" s="6">
        <f>B7/100*C7</f>
        <v>2.75</v>
      </c>
    </row>
    <row r="8" ht="15" customHeight="1" spans="1:5" x14ac:dyDescent="0.25">
      <c r="A8" s="2" t="s">
        <v>119</v>
      </c>
      <c r="B8" s="3">
        <v>10</v>
      </c>
      <c r="C8" s="4">
        <f>ROUND(AVERAGEIF(Indikaattorit!$A$2:$A$45,A8,Indikaattorit!$H$2:$H$45),1)</f>
        <v>-34.9</v>
      </c>
      <c r="D8" s="2">
        <f>COUNTIF(Indikaattorit!$A$2:$A$45,A8)</f>
        <v>7</v>
      </c>
      <c r="E8" s="6">
        <f>B8/100*C8</f>
        <v>-3.49</v>
      </c>
    </row>
    <row r="9" ht="15" customHeight="1" spans="1:5" x14ac:dyDescent="0.25">
      <c r="A9" s="2" t="s">
        <v>144</v>
      </c>
      <c r="B9" s="3">
        <v>12</v>
      </c>
      <c r="C9" s="4">
        <f>ROUND(AVERAGEIF(Indikaattorit!$A$2:$A$45,A9,Indikaattorit!$H$2:$H$45),1)</f>
        <v>41.2</v>
      </c>
      <c r="D9" s="2">
        <f>COUNTIF(Indikaattorit!$A$2:$A$45,A9)</f>
        <v>5</v>
      </c>
      <c r="E9" s="6">
        <f>B9/100*C9</f>
        <v>4.944</v>
      </c>
    </row>
    <row r="10" ht="15" customHeight="1" spans="1:5" x14ac:dyDescent="0.25">
      <c r="A10" s="2" t="s">
        <v>165</v>
      </c>
      <c r="B10" s="3">
        <v>10</v>
      </c>
      <c r="C10" s="4">
        <f>ROUND(AVERAGEIF(Indikaattorit!$A$2:$A$45,A10,Indikaattorit!$H$2:$H$45),1)</f>
        <v>100</v>
      </c>
      <c r="D10" s="2">
        <f>COUNTIF(Indikaattorit!$A$2:$A$45,A10)</f>
        <v>1</v>
      </c>
      <c r="E10" s="6">
        <f>B10/100*C10</f>
        <v>10</v>
      </c>
    </row>
    <row r="11" ht="15" customHeight="1" spans="1:5" x14ac:dyDescent="0.25">
      <c r="A11" s="2" t="s">
        <v>171</v>
      </c>
      <c r="B11" s="3">
        <v>5</v>
      </c>
      <c r="C11" s="4">
        <f>ROUND(AVERAGEIF(Indikaattorit!$A$2:$A$45,A11,Indikaattorit!$H$2:$H$45),1)</f>
        <v>100</v>
      </c>
      <c r="D11" s="2">
        <f>COUNTIF(Indikaattorit!$A$2:$A$45,A11)</f>
        <v>3</v>
      </c>
      <c r="E11" s="6">
        <f>B11/100*C11</f>
        <v>5</v>
      </c>
    </row>
    <row r="12" ht="15" customHeight="1" spans="1:5" x14ac:dyDescent="0.25">
      <c r="A12" s="7" t="s">
        <v>200</v>
      </c>
      <c r="B12" s="7">
        <f>SUM(B2:B11)</f>
        <v>100</v>
      </c>
      <c r="C12" s="8">
        <f>ROUND(SUMPRODUCT(B2:B11/100,C2:C11),1)</f>
        <v>29.4</v>
      </c>
      <c r="D12" s="7">
        <f>SUM(D2:D11)</f>
        <v>43</v>
      </c>
      <c r="E12" s="9">
        <f>SUM(E2:E11)</f>
        <v>29.434</v>
      </c>
    </row>
    <row r="14" ht="15" customHeight="1" spans="1:1" x14ac:dyDescent="0.25">
      <c r="A14" s="5" t="s">
        <v>201</v>
      </c>
    </row>
    <row r="15" ht="15" customHeight="1" spans="1:1" x14ac:dyDescent="0.25">
      <c r="A15" s="5" t="s">
        <v>202</v>
      </c>
    </row>
  </sheetData>
  <pageMargins left="0.75" right="0.75" top="1" bottom="1" header="0.511811023622047" footer="0.511811023622047"/>
  <pageSetup paperSize="9" orientation="portrait" horizontalDpi="300" verticalDpi="300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 zoomScale="100" zoomScaleNormal="100" view="normal">
      <selection activeCell="A1" sqref="A1"/>
    </sheetView>
  </sheetViews>
  <sheetFormatPr defaultRowHeight="15" outlineLevelRow="0" outlineLevelCol="0" x14ac:dyDescent="0" defaultColWidth="8.6796875"/>
  <cols>
    <col min="1" max="1" width="22" customWidth="1"/>
    <col min="2" max="2" width="100" customWidth="1"/>
  </cols>
  <sheetData>
    <row r="1" ht="15" customHeight="1" spans="1:2" x14ac:dyDescent="0.25">
      <c r="A1" s="7" t="s">
        <v>203</v>
      </c>
      <c r="B1" s="10" t="s">
        <v>204</v>
      </c>
    </row>
    <row r="2" ht="23.85" customHeight="1" spans="1:2" x14ac:dyDescent="0.25">
      <c r="A2" s="7" t="s">
        <v>205</v>
      </c>
      <c r="B2" s="10" t="s">
        <v>206</v>
      </c>
    </row>
    <row r="3" ht="15" customHeight="1" spans="1:2" x14ac:dyDescent="0.25">
      <c r="A3" s="7" t="s">
        <v>207</v>
      </c>
      <c r="B3" s="10" t="s">
        <v>208</v>
      </c>
    </row>
    <row r="4" ht="15" customHeight="1" spans="1:2" x14ac:dyDescent="0.25">
      <c r="A4" s="7" t="s">
        <v>209</v>
      </c>
      <c r="B4" s="10" t="s">
        <v>210</v>
      </c>
    </row>
    <row r="5" ht="15" customHeight="1" spans="1:2" x14ac:dyDescent="0.25">
      <c r="A5" s="7" t="s">
        <v>211</v>
      </c>
      <c r="B5" s="10" t="s">
        <v>212</v>
      </c>
    </row>
    <row r="6" ht="15" customHeight="1" spans="1:2" x14ac:dyDescent="0.25">
      <c r="A6" s="7" t="s">
        <v>213</v>
      </c>
      <c r="B6" s="10" t="s">
        <v>214</v>
      </c>
    </row>
    <row r="7" ht="15" customHeight="1" spans="1:2" x14ac:dyDescent="0.25">
      <c r="A7" s="7" t="s">
        <v>215</v>
      </c>
      <c r="B7" s="10" t="s">
        <v>216</v>
      </c>
    </row>
    <row r="8" ht="15" customHeight="1" spans="1:2" x14ac:dyDescent="0.25">
      <c r="A8" s="7" t="s">
        <v>217</v>
      </c>
      <c r="B8" s="10" t="s">
        <v>218</v>
      </c>
    </row>
    <row r="9" ht="15" customHeight="1" spans="1:2" x14ac:dyDescent="0.25">
      <c r="A9" s="7" t="s">
        <v>219</v>
      </c>
      <c r="B9" s="10" t="s">
        <v>220</v>
      </c>
    </row>
    <row r="10" ht="46.25" customHeight="1" spans="1:2" x14ac:dyDescent="0.25">
      <c r="A10" s="7" t="s">
        <v>221</v>
      </c>
      <c r="B10" s="10" t="s">
        <v>222</v>
      </c>
    </row>
    <row r="11" ht="15" customHeight="1" spans="1:2" x14ac:dyDescent="0.25">
      <c r="A11" s="7" t="s">
        <v>223</v>
      </c>
      <c r="B11" s="10" t="s">
        <v>224</v>
      </c>
    </row>
  </sheetData>
  <pageMargins left="0.75" right="0.75" top="1" bottom="1" header="0.511811023622047" footer="0.511811023622047"/>
  <pageSetup paperSize="9" orientation="portrait" horizontalDpi="300" verticalDpi="300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Indikaattorit</vt:lpstr>
      <vt:lpstr>Osa-alueet</vt:lpstr>
      <vt:lpstr>Metatiedot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:title/>
  <dc:subject/>
  <dc:description/>
  <dc:language>en-US</dc:language>
  <cp:lastModifiedBy>Unknown</cp:lastModifiedBy>
  <dcterms:created xsi:type="dcterms:W3CDTF">2026-10-09T06:20:37Z</dcterms:created>
  <dcterms:modified xsi:type="dcterms:W3CDTF">2026-10-09T06:20:37Z</dcterms:modified>
</cp:coreProperties>
</file>